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NOW" sheetId="7" r:id="rId1"/>
  </sheets>
  <calcPr calcId="162913"/>
</workbook>
</file>

<file path=xl/calcChain.xml><?xml version="1.0" encoding="utf-8"?>
<calcChain xmlns="http://schemas.openxmlformats.org/spreadsheetml/2006/main">
  <c r="E20" i="7" l="1"/>
  <c r="A11" i="7" l="1"/>
  <c r="C52" i="7"/>
  <c r="A51" i="7"/>
  <c r="A52" i="7"/>
  <c r="A50" i="7"/>
  <c r="A49" i="7"/>
  <c r="A47" i="7"/>
  <c r="A45" i="7"/>
  <c r="E9" i="7"/>
  <c r="G9" i="7"/>
  <c r="H9" i="7" s="1"/>
  <c r="G11" i="7" s="1"/>
  <c r="D23" i="7" s="1"/>
  <c r="D47" i="7" l="1"/>
  <c r="C51" i="7" s="1"/>
  <c r="E23" i="7"/>
  <c r="G13" i="7"/>
  <c r="E14" i="7" l="1"/>
  <c r="A16" i="7"/>
  <c r="C28" i="7"/>
  <c r="D44" i="7"/>
  <c r="D25" i="7" l="1"/>
  <c r="D26" i="7" s="1"/>
  <c r="D27" i="7" s="1"/>
  <c r="D28" i="7" s="1"/>
  <c r="D29" i="7" s="1"/>
  <c r="D30" i="7" s="1"/>
  <c r="D32" i="7" s="1"/>
  <c r="G40" i="7"/>
  <c r="G41" i="7" s="1"/>
  <c r="G44" i="7" s="1"/>
  <c r="D49" i="7" s="1"/>
  <c r="D50" i="7" s="1"/>
  <c r="D51" i="7" s="1"/>
  <c r="D52" i="7" s="1"/>
  <c r="D54" i="7" s="1"/>
  <c r="D34" i="7" l="1"/>
  <c r="D55" i="7"/>
  <c r="A56" i="7" s="1"/>
  <c r="D56" i="7" l="1"/>
</calcChain>
</file>

<file path=xl/sharedStrings.xml><?xml version="1.0" encoding="utf-8"?>
<sst xmlns="http://schemas.openxmlformats.org/spreadsheetml/2006/main" count="40" uniqueCount="38">
  <si>
    <t>Rekenmodel NOW</t>
  </si>
  <si>
    <t>Naam onderneming</t>
  </si>
  <si>
    <t>Loonheffingnummer</t>
  </si>
  <si>
    <t>Is de onderneming gestart na 1-1-2019?</t>
  </si>
  <si>
    <t>nee</t>
  </si>
  <si>
    <t>Zo ja, startdatum:</t>
  </si>
  <si>
    <t>NOW maand:</t>
  </si>
  <si>
    <t>NOW omzet:</t>
  </si>
  <si>
    <t>Welke periode wordt gekozen?</t>
  </si>
  <si>
    <t>Feiten</t>
  </si>
  <si>
    <t>NOW loon:</t>
  </si>
  <si>
    <t>Let op bij handmatige vulling: individueel loon gemaximeerd op € 9.538,- per maand</t>
  </si>
  <si>
    <t>Fase 1: voorschot aanvraag</t>
  </si>
  <si>
    <t>tot en met</t>
  </si>
  <si>
    <t>Berekende omzetdaling:</t>
  </si>
  <si>
    <t>Loongegevens</t>
  </si>
  <si>
    <t>Forfait WG-lasten</t>
  </si>
  <si>
    <t>x1,3</t>
  </si>
  <si>
    <t>Kwartaal</t>
  </si>
  <si>
    <t>x3</t>
  </si>
  <si>
    <t>Omzetdaling</t>
  </si>
  <si>
    <t>Subsidie</t>
  </si>
  <si>
    <t>Voorschot</t>
  </si>
  <si>
    <t>Te ontvangen voorschot</t>
  </si>
  <si>
    <t>Per maand</t>
  </si>
  <si>
    <t>Fase 2: afrekening</t>
  </si>
  <si>
    <t>Hoeveel omzet wordt verwacht in deze periode?</t>
  </si>
  <si>
    <t>Werkelijke omzet in de gekozen periode</t>
  </si>
  <si>
    <t>SV-loon maart</t>
  </si>
  <si>
    <t>SV-loon april</t>
  </si>
  <si>
    <t>SV-oon mei</t>
  </si>
  <si>
    <t>Totaal lonen</t>
  </si>
  <si>
    <t>Kwartaal (x3):</t>
  </si>
  <si>
    <t>Laagste:</t>
  </si>
  <si>
    <t>Tot ontvangen NOW</t>
  </si>
  <si>
    <t>Ontvangen op voorschot</t>
  </si>
  <si>
    <t>SV-lonen in januari 2020</t>
  </si>
  <si>
    <t>SV-lonen over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</si>
</sst>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  <numFmt numFmtId="165" formatCode="_ [$€-413]\ * #,##0.00_ ;_ [$€-413]\ * \-#,##0.00_ ;_ [$€-413]\ * &quot;-&quot;??_ ;_ @_ "/>
  </numFmts>
  <fonts count="11" x14ac:knownFonts="1">
    <font>
      <sz val="10"/>
      <color theme="1"/>
      <name val="Arial"/>
      <family val="2"/>
    </font>
    <font>
      <sz val="10"/>
      <color theme="3" tint="-0.499984740745262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i/>
      <sz val="10"/>
      <color theme="3" tint="0.39991454817346722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8"/>
      <color theme="1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FF00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7">
    <xf numFmtId="0" fontId="0" fillId="3" borderId="0"/>
    <xf numFmtId="0" fontId="1" fillId="2" borderId="2" applyProtection="0">
      <alignment horizontal="right"/>
      <protection locked="0"/>
    </xf>
    <xf numFmtId="0" fontId="3" fillId="4" borderId="1" applyNumberFormat="0" applyProtection="0"/>
    <xf numFmtId="0" fontId="2" fillId="3" borderId="0" applyNumberFormat="0" applyAlignment="0">
      <alignment horizontal="left"/>
    </xf>
    <xf numFmtId="0" fontId="4" fillId="3" borderId="3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6">
    <xf numFmtId="0" fontId="0" fillId="3" borderId="0" xfId="0"/>
    <xf numFmtId="0" fontId="0" fillId="3" borderId="0" xfId="0"/>
    <xf numFmtId="10" fontId="0" fillId="3" borderId="0" xfId="6" applyNumberFormat="1" applyFont="1" applyFill="1"/>
    <xf numFmtId="0" fontId="2" fillId="3" borderId="0" xfId="3" applyAlignment="1"/>
    <xf numFmtId="0" fontId="0" fillId="3" borderId="0" xfId="0" applyAlignment="1">
      <alignment horizontal="center"/>
    </xf>
    <xf numFmtId="0" fontId="0" fillId="3" borderId="0" xfId="0" applyAlignment="1">
      <alignment horizontal="right"/>
    </xf>
    <xf numFmtId="0" fontId="0" fillId="3" borderId="0" xfId="0" applyNumberFormat="1"/>
    <xf numFmtId="164" fontId="0" fillId="3" borderId="0" xfId="0" applyNumberFormat="1"/>
    <xf numFmtId="0" fontId="0" fillId="3" borderId="0" xfId="0" applyAlignment="1">
      <alignment horizontal="left"/>
    </xf>
    <xf numFmtId="0" fontId="8" fillId="3" borderId="0" xfId="0" applyFont="1"/>
    <xf numFmtId="44" fontId="0" fillId="3" borderId="0" xfId="0" applyNumberFormat="1"/>
    <xf numFmtId="0" fontId="7" fillId="3" borderId="0" xfId="0" applyFont="1"/>
    <xf numFmtId="44" fontId="7" fillId="3" borderId="0" xfId="0" applyNumberFormat="1" applyFont="1"/>
    <xf numFmtId="0" fontId="6" fillId="3" borderId="0" xfId="0" applyFont="1"/>
    <xf numFmtId="14" fontId="0" fillId="3" borderId="0" xfId="0" applyNumberFormat="1" applyAlignment="1">
      <alignment horizontal="left"/>
    </xf>
    <xf numFmtId="9" fontId="0" fillId="3" borderId="0" xfId="0" applyNumberFormat="1"/>
    <xf numFmtId="164" fontId="2" fillId="3" borderId="0" xfId="3" applyNumberFormat="1" applyAlignment="1">
      <alignment horizontal="right"/>
    </xf>
    <xf numFmtId="164" fontId="0" fillId="3" borderId="0" xfId="5" applyNumberFormat="1" applyFont="1" applyFill="1"/>
    <xf numFmtId="44" fontId="9" fillId="3" borderId="0" xfId="5" applyNumberFormat="1" applyFont="1" applyFill="1"/>
    <xf numFmtId="44" fontId="9" fillId="3" borderId="0" xfId="0" applyNumberFormat="1" applyFont="1"/>
    <xf numFmtId="44" fontId="0" fillId="3" borderId="4" xfId="0" applyNumberFormat="1" applyBorder="1"/>
    <xf numFmtId="164" fontId="8" fillId="3" borderId="0" xfId="0" applyNumberFormat="1" applyFont="1" applyAlignment="1">
      <alignment horizontal="left"/>
    </xf>
    <xf numFmtId="44" fontId="7" fillId="3" borderId="0" xfId="5" applyFont="1" applyFill="1"/>
    <xf numFmtId="0" fontId="0" fillId="3" borderId="0" xfId="0" applyNumberFormat="1" applyAlignment="1">
      <alignment horizontal="left"/>
    </xf>
    <xf numFmtId="44" fontId="0" fillId="3" borderId="0" xfId="0" applyNumberFormat="1" applyAlignment="1">
      <alignment horizontal="center"/>
    </xf>
    <xf numFmtId="0" fontId="0" fillId="3" borderId="0" xfId="0" applyAlignment="1">
      <alignment horizontal="center"/>
    </xf>
    <xf numFmtId="164" fontId="0" fillId="3" borderId="0" xfId="5" applyNumberFormat="1" applyFont="1" applyFill="1" applyAlignment="1">
      <alignment horizontal="center"/>
    </xf>
    <xf numFmtId="44" fontId="0" fillId="3" borderId="0" xfId="5" applyFont="1" applyFill="1" applyAlignment="1">
      <alignment horizontal="center"/>
    </xf>
    <xf numFmtId="0" fontId="10" fillId="3" borderId="5" xfId="4" applyFont="1" applyBorder="1"/>
    <xf numFmtId="0" fontId="3" fillId="5" borderId="1" xfId="2" applyFill="1"/>
    <xf numFmtId="0" fontId="1" fillId="5" borderId="2" xfId="1" applyFill="1" applyProtection="1">
      <alignment horizontal="right"/>
      <protection locked="0"/>
    </xf>
    <xf numFmtId="0" fontId="1" fillId="5" borderId="2" xfId="1" applyFill="1" applyProtection="1">
      <alignment horizontal="right"/>
      <protection locked="0"/>
    </xf>
    <xf numFmtId="14" fontId="1" fillId="5" borderId="2" xfId="1" applyNumberFormat="1" applyFill="1" applyProtection="1">
      <alignment horizontal="right"/>
      <protection locked="0"/>
    </xf>
    <xf numFmtId="164" fontId="1" fillId="5" borderId="2" xfId="5" applyNumberFormat="1" applyFont="1" applyFill="1" applyBorder="1" applyAlignment="1" applyProtection="1">
      <alignment horizontal="right"/>
      <protection locked="0"/>
    </xf>
    <xf numFmtId="165" fontId="1" fillId="5" borderId="2" xfId="5" applyNumberFormat="1" applyFont="1" applyFill="1" applyBorder="1" applyAlignment="1" applyProtection="1">
      <alignment horizontal="right"/>
      <protection locked="0"/>
    </xf>
    <xf numFmtId="44" fontId="1" fillId="5" borderId="2" xfId="1" applyNumberFormat="1" applyFill="1" applyProtection="1">
      <alignment horizontal="right"/>
      <protection locked="0"/>
    </xf>
  </cellXfs>
  <cellStyles count="7">
    <cellStyle name="invulveld" xfId="1"/>
    <cellStyle name="Kop" xfId="2"/>
    <cellStyle name="Procent" xfId="6" builtinId="5"/>
    <cellStyle name="Standaard" xfId="0" builtinId="0" customBuiltin="1"/>
    <cellStyle name="SubKop" xfId="4"/>
    <cellStyle name="Valuta" xfId="5" builtinId="4"/>
    <cellStyle name="WIT" xfId="3"/>
  </cellStyles>
  <dxfs count="0"/>
  <tableStyles count="0" defaultTableStyle="TableStyleMedium2" defaultPivotStyle="PivotStyleMedium9"/>
  <colors>
    <mruColors>
      <color rgb="FFFF00FF"/>
      <color rgb="FF0000FF"/>
      <color rgb="FFFFCCCC"/>
      <color rgb="FFFF9999"/>
      <color rgb="FFF88008"/>
      <color rgb="FFFF9933"/>
      <color rgb="FFFF9900"/>
      <color rgb="FFFF99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D43" sqref="D43"/>
    </sheetView>
  </sheetViews>
  <sheetFormatPr defaultColWidth="0" defaultRowHeight="12.75" zeroHeight="1" x14ac:dyDescent="0.2"/>
  <cols>
    <col min="1" max="1" width="13.85546875" style="1" customWidth="1"/>
    <col min="2" max="3" width="14.42578125" style="1" customWidth="1"/>
    <col min="4" max="4" width="16.85546875" style="1" customWidth="1"/>
    <col min="5" max="5" width="14.42578125" style="1" customWidth="1"/>
    <col min="6" max="6" width="13" style="1" customWidth="1"/>
    <col min="7" max="7" width="5.28515625" style="1" customWidth="1"/>
    <col min="8" max="8" width="9" style="1" customWidth="1"/>
    <col min="9" max="9" width="0" style="1" hidden="1" customWidth="1"/>
    <col min="10" max="16384" width="9.140625" style="1" hidden="1"/>
  </cols>
  <sheetData>
    <row r="1" spans="1:8" ht="15" x14ac:dyDescent="0.25">
      <c r="A1" s="29" t="s">
        <v>0</v>
      </c>
      <c r="B1" s="29"/>
      <c r="C1" s="29"/>
      <c r="D1" s="29"/>
      <c r="E1" s="29"/>
      <c r="F1" s="29"/>
      <c r="G1" s="29"/>
      <c r="H1" s="29"/>
    </row>
    <row r="2" spans="1:8" x14ac:dyDescent="0.2"/>
    <row r="3" spans="1:8" ht="13.5" thickBot="1" x14ac:dyDescent="0.25">
      <c r="A3" s="28" t="s">
        <v>9</v>
      </c>
      <c r="B3" s="28"/>
      <c r="C3" s="28"/>
      <c r="D3" s="28"/>
      <c r="E3" s="28"/>
      <c r="F3" s="28"/>
      <c r="G3" s="28"/>
      <c r="H3" s="28"/>
    </row>
    <row r="4" spans="1:8" x14ac:dyDescent="0.2"/>
    <row r="5" spans="1:8" x14ac:dyDescent="0.2">
      <c r="A5" s="1" t="s">
        <v>1</v>
      </c>
      <c r="C5" s="30"/>
      <c r="D5" s="30"/>
      <c r="E5" s="3"/>
    </row>
    <row r="6" spans="1:8" x14ac:dyDescent="0.2">
      <c r="A6" s="1" t="s">
        <v>2</v>
      </c>
      <c r="C6" s="30"/>
      <c r="D6" s="30"/>
      <c r="E6" s="3"/>
    </row>
    <row r="7" spans="1:8" x14ac:dyDescent="0.2"/>
    <row r="8" spans="1:8" x14ac:dyDescent="0.2">
      <c r="A8" s="1" t="s">
        <v>3</v>
      </c>
      <c r="D8" s="31" t="s">
        <v>4</v>
      </c>
    </row>
    <row r="9" spans="1:8" x14ac:dyDescent="0.2">
      <c r="A9" s="8" t="s">
        <v>5</v>
      </c>
      <c r="D9" s="32"/>
      <c r="E9" s="9" t="str">
        <f>IF(D8="nee","  Niet nodig","")</f>
        <v xml:space="preserve">  Niet nodig</v>
      </c>
      <c r="F9" s="5" t="s">
        <v>6</v>
      </c>
      <c r="G9" s="1">
        <f>IF(DAY(D9)=1,MONTH(D9),IF(MONTH(D9)=12,1,MONTH(D9)+1))</f>
        <v>2</v>
      </c>
      <c r="H9" s="23">
        <f>YEAR(D9)+IF(AND(MONTH(D9)=12,G9=1),1,0)</f>
        <v>1900</v>
      </c>
    </row>
    <row r="10" spans="1:8" x14ac:dyDescent="0.2">
      <c r="F10" s="5"/>
      <c r="H10" s="6"/>
    </row>
    <row r="11" spans="1:8" x14ac:dyDescent="0.2">
      <c r="A11" s="1" t="str">
        <f>"Wat was de omzet over "&amp;IF(D8="nee","2019","1-"&amp;G9&amp;"-"&amp;H9&amp;" t/m 29-2-2020")</f>
        <v>Wat was de omzet over 2019</v>
      </c>
      <c r="D11" s="33"/>
      <c r="F11" s="5" t="s">
        <v>7</v>
      </c>
      <c r="G11" s="26">
        <f>IF(D8="nee",D11/4,D11*3/(IF(H9=2020,3-G9,(13-G9)+2)))</f>
        <v>0</v>
      </c>
      <c r="H11" s="26"/>
    </row>
    <row r="12" spans="1:8" x14ac:dyDescent="0.2"/>
    <row r="13" spans="1:8" x14ac:dyDescent="0.2">
      <c r="A13" s="1" t="s">
        <v>36</v>
      </c>
      <c r="C13" s="19"/>
      <c r="D13" s="34"/>
      <c r="F13" s="5" t="s">
        <v>10</v>
      </c>
      <c r="G13" s="27">
        <f>IF(D13&gt;0,D13,D14)</f>
        <v>0</v>
      </c>
      <c r="H13" s="27"/>
    </row>
    <row r="14" spans="1:8" x14ac:dyDescent="0.2">
      <c r="A14" s="1" t="s">
        <v>37</v>
      </c>
      <c r="C14" s="19"/>
      <c r="D14" s="34"/>
      <c r="E14" s="9" t="str">
        <f>IF(D13&gt;0,"  Niet nodig","")</f>
        <v/>
      </c>
      <c r="F14" s="7"/>
    </row>
    <row r="15" spans="1:8" x14ac:dyDescent="0.2">
      <c r="A15" s="13" t="s">
        <v>11</v>
      </c>
    </row>
    <row r="16" spans="1:8" x14ac:dyDescent="0.2">
      <c r="A16" s="21" t="str">
        <f>IF(D13+D14=0,"GEEN RECHT OP NOW","")</f>
        <v>GEEN RECHT OP NOW</v>
      </c>
    </row>
    <row r="17" spans="1:8" x14ac:dyDescent="0.2"/>
    <row r="18" spans="1:8" ht="13.5" thickBot="1" x14ac:dyDescent="0.25">
      <c r="A18" s="28" t="s">
        <v>12</v>
      </c>
      <c r="B18" s="28"/>
      <c r="C18" s="28"/>
      <c r="D18" s="28"/>
      <c r="E18" s="28"/>
      <c r="F18" s="28"/>
      <c r="G18" s="28"/>
      <c r="H18" s="28"/>
    </row>
    <row r="19" spans="1:8" x14ac:dyDescent="0.2"/>
    <row r="20" spans="1:8" x14ac:dyDescent="0.2">
      <c r="A20" s="1" t="s">
        <v>8</v>
      </c>
      <c r="C20" s="32">
        <v>43952</v>
      </c>
      <c r="D20" s="4" t="s">
        <v>13</v>
      </c>
      <c r="E20" s="14">
        <f>EOMONTH(C20,2)</f>
        <v>44043</v>
      </c>
    </row>
    <row r="21" spans="1:8" x14ac:dyDescent="0.2">
      <c r="A21" s="1" t="s">
        <v>26</v>
      </c>
      <c r="D21" s="33"/>
    </row>
    <row r="22" spans="1:8" x14ac:dyDescent="0.2"/>
    <row r="23" spans="1:8" x14ac:dyDescent="0.2">
      <c r="A23" s="1" t="s">
        <v>14</v>
      </c>
      <c r="D23" s="2" t="e">
        <f>MAX(0,CEILING((G11-D21)/G11,0.01))</f>
        <v>#DIV/0!</v>
      </c>
      <c r="E23" s="9" t="e">
        <f>IF(D23&lt;20%,"  GEEN RECHT OP NOW","")</f>
        <v>#DIV/0!</v>
      </c>
    </row>
    <row r="24" spans="1:8" x14ac:dyDescent="0.2"/>
    <row r="25" spans="1:8" x14ac:dyDescent="0.2">
      <c r="A25" s="1" t="s">
        <v>15</v>
      </c>
      <c r="D25" s="10">
        <f>G13</f>
        <v>0</v>
      </c>
    </row>
    <row r="26" spans="1:8" x14ac:dyDescent="0.2">
      <c r="A26" s="1" t="s">
        <v>16</v>
      </c>
      <c r="C26" s="5" t="s">
        <v>17</v>
      </c>
      <c r="D26" s="10">
        <f>D25*1.3</f>
        <v>0</v>
      </c>
    </row>
    <row r="27" spans="1:8" x14ac:dyDescent="0.2">
      <c r="A27" s="1" t="s">
        <v>18</v>
      </c>
      <c r="C27" s="5" t="s">
        <v>19</v>
      </c>
      <c r="D27" s="10">
        <f>D26*3</f>
        <v>0</v>
      </c>
    </row>
    <row r="28" spans="1:8" x14ac:dyDescent="0.2">
      <c r="A28" s="1" t="s">
        <v>20</v>
      </c>
      <c r="C28" s="15" t="e">
        <f>D23</f>
        <v>#DIV/0!</v>
      </c>
      <c r="D28" s="10" t="e">
        <f>D27*C28</f>
        <v>#DIV/0!</v>
      </c>
    </row>
    <row r="29" spans="1:8" x14ac:dyDescent="0.2">
      <c r="A29" s="1" t="s">
        <v>21</v>
      </c>
      <c r="C29" s="15">
        <v>0.9</v>
      </c>
      <c r="D29" s="10" t="e">
        <f>D28*C29</f>
        <v>#DIV/0!</v>
      </c>
    </row>
    <row r="30" spans="1:8" x14ac:dyDescent="0.2">
      <c r="A30" s="1" t="s">
        <v>22</v>
      </c>
      <c r="C30" s="15">
        <v>0.8</v>
      </c>
      <c r="D30" s="10" t="e">
        <f>D29*C30</f>
        <v>#DIV/0!</v>
      </c>
    </row>
    <row r="31" spans="1:8" x14ac:dyDescent="0.2"/>
    <row r="32" spans="1:8" s="11" customFormat="1" x14ac:dyDescent="0.2">
      <c r="A32" s="11" t="s">
        <v>23</v>
      </c>
      <c r="D32" s="12" t="e">
        <f>D30</f>
        <v>#DIV/0!</v>
      </c>
    </row>
    <row r="33" spans="1:8" s="11" customFormat="1" x14ac:dyDescent="0.2"/>
    <row r="34" spans="1:8" s="11" customFormat="1" x14ac:dyDescent="0.2">
      <c r="A34" s="11" t="s">
        <v>24</v>
      </c>
      <c r="D34" s="12" t="e">
        <f>D32/3</f>
        <v>#DIV/0!</v>
      </c>
    </row>
    <row r="35" spans="1:8" x14ac:dyDescent="0.2"/>
    <row r="36" spans="1:8" x14ac:dyDescent="0.2"/>
    <row r="37" spans="1:8" ht="13.5" thickBot="1" x14ac:dyDescent="0.25">
      <c r="A37" s="28" t="s">
        <v>25</v>
      </c>
      <c r="B37" s="28"/>
      <c r="C37" s="28"/>
      <c r="D37" s="28"/>
      <c r="E37" s="28"/>
      <c r="F37" s="28"/>
      <c r="G37" s="28"/>
      <c r="H37" s="28"/>
    </row>
    <row r="38" spans="1:8" x14ac:dyDescent="0.2"/>
    <row r="39" spans="1:8" x14ac:dyDescent="0.2">
      <c r="A39" s="1" t="s">
        <v>27</v>
      </c>
      <c r="B39" s="3"/>
      <c r="C39" s="3"/>
      <c r="D39" s="33"/>
      <c r="E39" s="16"/>
    </row>
    <row r="40" spans="1:8" s="3" customFormat="1" x14ac:dyDescent="0.2">
      <c r="D40" s="16"/>
      <c r="E40" s="16"/>
      <c r="F40" s="1" t="s">
        <v>10</v>
      </c>
      <c r="G40" s="24">
        <f>G13</f>
        <v>0</v>
      </c>
      <c r="H40" s="25"/>
    </row>
    <row r="41" spans="1:8" x14ac:dyDescent="0.2">
      <c r="A41" s="1" t="s">
        <v>28</v>
      </c>
      <c r="B41" s="3"/>
      <c r="C41" s="18"/>
      <c r="D41" s="35"/>
      <c r="E41" s="3"/>
      <c r="F41" s="1" t="s">
        <v>32</v>
      </c>
      <c r="G41" s="24">
        <f>G40*3</f>
        <v>0</v>
      </c>
      <c r="H41" s="24"/>
    </row>
    <row r="42" spans="1:8" x14ac:dyDescent="0.2">
      <c r="A42" s="1" t="s">
        <v>29</v>
      </c>
      <c r="B42" s="3"/>
      <c r="C42" s="18"/>
      <c r="D42" s="35"/>
      <c r="E42" s="3"/>
    </row>
    <row r="43" spans="1:8" x14ac:dyDescent="0.2">
      <c r="A43" s="1" t="s">
        <v>30</v>
      </c>
      <c r="B43" s="3"/>
      <c r="C43" s="18"/>
      <c r="D43" s="35"/>
      <c r="E43" s="3"/>
    </row>
    <row r="44" spans="1:8" x14ac:dyDescent="0.2">
      <c r="A44" s="1" t="s">
        <v>31</v>
      </c>
      <c r="C44" s="17"/>
      <c r="D44" s="10">
        <f>SUM(D41:D43)</f>
        <v>0</v>
      </c>
      <c r="F44" s="1" t="s">
        <v>33</v>
      </c>
      <c r="G44" s="24">
        <f>MIN(D44,G41)</f>
        <v>0</v>
      </c>
      <c r="H44" s="24"/>
    </row>
    <row r="45" spans="1:8" x14ac:dyDescent="0.2">
      <c r="A45" s="13" t="str">
        <f>A15</f>
        <v>Let op bij handmatige vulling: individueel loon gemaximeerd op € 9.538,- per maand</v>
      </c>
    </row>
    <row r="46" spans="1:8" x14ac:dyDescent="0.2"/>
    <row r="47" spans="1:8" x14ac:dyDescent="0.2">
      <c r="A47" s="1" t="str">
        <f>A23</f>
        <v>Berekende omzetdaling:</v>
      </c>
      <c r="D47" s="2" t="e">
        <f>MAX(0,CEILING((G11-D39)/G11,0.01))</f>
        <v>#DIV/0!</v>
      </c>
    </row>
    <row r="48" spans="1:8" x14ac:dyDescent="0.2"/>
    <row r="49" spans="1:4" x14ac:dyDescent="0.2">
      <c r="A49" s="1" t="str">
        <f>A25</f>
        <v>Loongegevens</v>
      </c>
      <c r="D49" s="10">
        <f>G44</f>
        <v>0</v>
      </c>
    </row>
    <row r="50" spans="1:4" x14ac:dyDescent="0.2">
      <c r="A50" s="1" t="str">
        <f>A26</f>
        <v>Forfait WG-lasten</v>
      </c>
      <c r="C50" s="5" t="s">
        <v>17</v>
      </c>
      <c r="D50" s="10">
        <f>D49*1.3</f>
        <v>0</v>
      </c>
    </row>
    <row r="51" spans="1:4" x14ac:dyDescent="0.2">
      <c r="A51" s="1" t="str">
        <f>A28</f>
        <v>Omzetdaling</v>
      </c>
      <c r="C51" s="15" t="e">
        <f>D47</f>
        <v>#DIV/0!</v>
      </c>
      <c r="D51" s="10" t="e">
        <f>D50*C51</f>
        <v>#DIV/0!</v>
      </c>
    </row>
    <row r="52" spans="1:4" x14ac:dyDescent="0.2">
      <c r="A52" s="1" t="str">
        <f>A29</f>
        <v>Subsidie</v>
      </c>
      <c r="C52" s="15">
        <f>C29</f>
        <v>0.9</v>
      </c>
      <c r="D52" s="10" t="e">
        <f>D51*C52</f>
        <v>#DIV/0!</v>
      </c>
    </row>
    <row r="53" spans="1:4" x14ac:dyDescent="0.2"/>
    <row r="54" spans="1:4" x14ac:dyDescent="0.2">
      <c r="A54" s="1" t="s">
        <v>34</v>
      </c>
      <c r="D54" s="10" t="e">
        <f>D52</f>
        <v>#DIV/0!</v>
      </c>
    </row>
    <row r="55" spans="1:4" x14ac:dyDescent="0.2">
      <c r="A55" s="1" t="s">
        <v>35</v>
      </c>
      <c r="D55" s="20" t="e">
        <f>D32</f>
        <v>#DIV/0!</v>
      </c>
    </row>
    <row r="56" spans="1:4" x14ac:dyDescent="0.2">
      <c r="A56" s="11" t="e">
        <f>IF(D54&gt;D55,"Nog te ontvangen","Terug te betalen")</f>
        <v>#DIV/0!</v>
      </c>
      <c r="B56" s="11"/>
      <c r="C56" s="11"/>
      <c r="D56" s="22" t="e">
        <f>(D54-D55)*IF(D54&gt;D55,1,-1)</f>
        <v>#DIV/0!</v>
      </c>
    </row>
    <row r="57" spans="1:4" x14ac:dyDescent="0.2">
      <c r="A57" s="11"/>
      <c r="B57" s="11"/>
      <c r="C57" s="11"/>
      <c r="D57" s="22"/>
    </row>
    <row r="58" spans="1:4" x14ac:dyDescent="0.2"/>
    <row r="59" spans="1:4" hidden="1" x14ac:dyDescent="0.2"/>
  </sheetData>
  <mergeCells count="7">
    <mergeCell ref="G40:H40"/>
    <mergeCell ref="G41:H41"/>
    <mergeCell ref="G44:H44"/>
    <mergeCell ref="C5:D5"/>
    <mergeCell ref="C6:D6"/>
    <mergeCell ref="G11:H11"/>
    <mergeCell ref="G13:H13"/>
  </mergeCells>
  <dataValidations count="3">
    <dataValidation type="list" allowBlank="1" showInputMessage="1" showErrorMessage="1" sqref="D8">
      <formula1>"ja,nee"</formula1>
    </dataValidation>
    <dataValidation type="date" allowBlank="1" showInputMessage="1" showErrorMessage="1" sqref="D9">
      <formula1>43466</formula1>
      <formula2>43861</formula2>
    </dataValidation>
    <dataValidation type="list" allowBlank="1" showInputMessage="1" showErrorMessage="1" sqref="C20">
      <formula1>"1-3-2020,1-4-2020,1-5-2020"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NOW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2020-04-30T12:54:20Z</dcterms:modified>
</cp:coreProperties>
</file>